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2_Bud1_СавинаЛА\"/>
    </mc:Choice>
  </mc:AlternateContent>
  <xr:revisionPtr revIDLastSave="0" documentId="13_ncr:1_{9AD64953-42A5-437B-8F12-D167C7240FCB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О" sheetId="4" r:id="rId1"/>
  </sheets>
  <definedNames>
    <definedName name="_xlnm.Print_Titles" localSheetId="0">МО!$5:$5</definedName>
    <definedName name="_xlnm.Print_Area" localSheetId="0">МО!$A$1:$K$34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" l="1"/>
  <c r="F12" i="4"/>
  <c r="F14" i="4"/>
  <c r="F15" i="4"/>
  <c r="F16" i="4"/>
  <c r="F18" i="4"/>
  <c r="F19" i="4"/>
  <c r="F20" i="4"/>
  <c r="F21" i="4"/>
  <c r="F23" i="4"/>
  <c r="F24" i="4"/>
  <c r="F25" i="4"/>
  <c r="F26" i="4"/>
  <c r="F27" i="4"/>
  <c r="F28" i="4"/>
  <c r="F31" i="4"/>
  <c r="F32" i="4"/>
  <c r="F33" i="4"/>
  <c r="F34" i="4"/>
  <c r="J11" i="4"/>
  <c r="C30" i="4"/>
  <c r="C17" i="4"/>
  <c r="C13" i="4"/>
  <c r="B13" i="4" l="1"/>
  <c r="J22" i="4"/>
  <c r="H22" i="4"/>
  <c r="E22" i="4"/>
  <c r="C22" i="4"/>
  <c r="B22" i="4"/>
  <c r="B7" i="4" s="1"/>
  <c r="K10" i="4"/>
  <c r="K12" i="4"/>
  <c r="K14" i="4"/>
  <c r="K15" i="4"/>
  <c r="K16" i="4"/>
  <c r="K18" i="4"/>
  <c r="K19" i="4"/>
  <c r="K20" i="4"/>
  <c r="K21" i="4"/>
  <c r="K23" i="4"/>
  <c r="K24" i="4"/>
  <c r="K25" i="4"/>
  <c r="K27" i="4"/>
  <c r="K31" i="4"/>
  <c r="K32" i="4"/>
  <c r="K33" i="4"/>
  <c r="K34" i="4"/>
  <c r="I10" i="4"/>
  <c r="I12" i="4"/>
  <c r="I14" i="4"/>
  <c r="I15" i="4"/>
  <c r="I16" i="4"/>
  <c r="I18" i="4"/>
  <c r="I19" i="4"/>
  <c r="I20" i="4"/>
  <c r="I21" i="4"/>
  <c r="I23" i="4"/>
  <c r="I24" i="4"/>
  <c r="I25" i="4"/>
  <c r="I27" i="4"/>
  <c r="I31" i="4"/>
  <c r="I32" i="4"/>
  <c r="I33" i="4"/>
  <c r="I34" i="4"/>
  <c r="D10" i="4"/>
  <c r="D12" i="4"/>
  <c r="D14" i="4"/>
  <c r="D15" i="4"/>
  <c r="D16" i="4"/>
  <c r="D18" i="4"/>
  <c r="D19" i="4"/>
  <c r="D20" i="4"/>
  <c r="D21" i="4"/>
  <c r="D23" i="4"/>
  <c r="D24" i="4"/>
  <c r="D25" i="4"/>
  <c r="D26" i="4"/>
  <c r="D27" i="4"/>
  <c r="D28" i="4"/>
  <c r="D29" i="4"/>
  <c r="D31" i="4"/>
  <c r="D32" i="4"/>
  <c r="D33" i="4"/>
  <c r="D34" i="4"/>
  <c r="G10" i="4"/>
  <c r="G12" i="4"/>
  <c r="G14" i="4"/>
  <c r="G15" i="4"/>
  <c r="G16" i="4"/>
  <c r="G18" i="4"/>
  <c r="G19" i="4"/>
  <c r="G20" i="4"/>
  <c r="G21" i="4"/>
  <c r="G23" i="4"/>
  <c r="G24" i="4"/>
  <c r="G25" i="4"/>
  <c r="G26" i="4"/>
  <c r="G27" i="4"/>
  <c r="G28" i="4"/>
  <c r="G31" i="4"/>
  <c r="G32" i="4"/>
  <c r="G33" i="4"/>
  <c r="G34" i="4"/>
  <c r="J30" i="4"/>
  <c r="J29" i="4" s="1"/>
  <c r="J17" i="4"/>
  <c r="J13" i="4"/>
  <c r="J9" i="4"/>
  <c r="E30" i="4"/>
  <c r="H30" i="4"/>
  <c r="H29" i="4" s="1"/>
  <c r="B30" i="4"/>
  <c r="C11" i="4"/>
  <c r="F22" i="4" l="1"/>
  <c r="E29" i="4"/>
  <c r="F30" i="4"/>
  <c r="J8" i="4"/>
  <c r="K22" i="4"/>
  <c r="G22" i="4"/>
  <c r="I22" i="4"/>
  <c r="D22" i="4"/>
  <c r="K29" i="4"/>
  <c r="D30" i="4"/>
  <c r="I29" i="4"/>
  <c r="K30" i="4"/>
  <c r="J7" i="4"/>
  <c r="I30" i="4"/>
  <c r="G30" i="4"/>
  <c r="B9" i="4"/>
  <c r="B11" i="4"/>
  <c r="D11" i="4" s="1"/>
  <c r="B17" i="4"/>
  <c r="G29" i="4" l="1"/>
  <c r="F29" i="4"/>
  <c r="J6" i="4"/>
  <c r="B6" i="4"/>
  <c r="D17" i="4"/>
  <c r="H17" i="4" l="1"/>
  <c r="E17" i="4"/>
  <c r="G17" i="4" l="1"/>
  <c r="F17" i="4"/>
  <c r="I17" i="4"/>
  <c r="K17" i="4"/>
  <c r="D13" i="4"/>
  <c r="C9" i="4" l="1"/>
  <c r="C8" i="4" l="1"/>
  <c r="D8" i="4" s="1"/>
  <c r="C7" i="4"/>
  <c r="D9" i="4"/>
  <c r="E11" i="4"/>
  <c r="H11" i="4"/>
  <c r="E9" i="4"/>
  <c r="F9" i="4" s="1"/>
  <c r="G11" i="4" l="1"/>
  <c r="F11" i="4"/>
  <c r="G9" i="4"/>
  <c r="I11" i="4"/>
  <c r="K11" i="4"/>
  <c r="C6" i="4"/>
  <c r="D6" i="4" s="1"/>
  <c r="D7" i="4"/>
  <c r="H13" i="4"/>
  <c r="E13" i="4"/>
  <c r="H9" i="4"/>
  <c r="E8" i="4" l="1"/>
  <c r="F13" i="4"/>
  <c r="H8" i="4"/>
  <c r="I8" i="4" s="1"/>
  <c r="K13" i="4"/>
  <c r="I13" i="4"/>
  <c r="E7" i="4"/>
  <c r="F7" i="4" s="1"/>
  <c r="G13" i="4"/>
  <c r="I9" i="4"/>
  <c r="K9" i="4"/>
  <c r="H7" i="4"/>
  <c r="G8" i="4" l="1"/>
  <c r="F8" i="4"/>
  <c r="K8" i="4"/>
  <c r="H6" i="4"/>
  <c r="I7" i="4"/>
  <c r="K7" i="4"/>
  <c r="E6" i="4"/>
  <c r="G7" i="4"/>
  <c r="G6" i="4" l="1"/>
  <c r="F6" i="4"/>
  <c r="I6" i="4"/>
  <c r="K6" i="4"/>
</calcChain>
</file>

<file path=xl/sharedStrings.xml><?xml version="1.0" encoding="utf-8"?>
<sst xmlns="http://schemas.openxmlformats.org/spreadsheetml/2006/main" count="44" uniqueCount="44">
  <si>
    <t xml:space="preserve">Единый сельскохозяйственный налог </t>
  </si>
  <si>
    <t>(тыс. рублей)</t>
  </si>
  <si>
    <t>Доходы от уплаты акцизов на нефтепродукты</t>
  </si>
  <si>
    <t>Налог, взимаемый в связи с применением патентной системы налоообложения</t>
  </si>
  <si>
    <t>Наименование доходных источников</t>
  </si>
  <si>
    <t>НАЛОГИ НА ПРИБЫЛЬ, ДОХОДЫ</t>
  </si>
  <si>
    <t>НАЛОГИ НА ТОВАРЫ (РАБОТЫ, УСЛУГИ), РЕАЛИЗУЕМЫЕ НА ТЕРРИТОРИИ РОССИЙСКОЙ ФЕДЕРАЦИИ</t>
  </si>
  <si>
    <t xml:space="preserve">НАЛОГИ НА СОВОКУПНЫЙ ДОХОД
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</si>
  <si>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</si>
  <si>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</si>
  <si>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</si>
  <si>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</si>
  <si>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</si>
  <si>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</si>
  <si>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Налог на доходы физических лиц</t>
  </si>
  <si>
    <t>Налог, взмаемый в связи с применением упрощенной системы налогообложения</t>
  </si>
  <si>
    <t xml:space="preserve">НАЛОГИ НА ИМУЩЕСТВО  </t>
  </si>
  <si>
    <t xml:space="preserve">Налог на имущество физических лиц </t>
  </si>
  <si>
    <t>Земельный налог</t>
  </si>
  <si>
    <t>ПРОЧИЕ НЕНАЛОГОВЫЕ ДОХОДЫ</t>
  </si>
  <si>
    <t>Налог на имущество организаций</t>
  </si>
  <si>
    <t>БЕЗВОЗМЕЗДНЫЕ ПОСТУПЛЕНИЯ</t>
  </si>
  <si>
    <t>БЕЗВОЗМЕЗДНЫЕ ПОСТУПЛЕНИЯ ОТ ДРУГИХ БЮДЖЕТОВ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</si>
  <si>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</si>
  <si>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</si>
  <si>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</si>
  <si>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</si>
  <si>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 xml:space="preserve">Прогноз на 2025 год </t>
  </si>
  <si>
    <t xml:space="preserve">Прогноз на 2026 год </t>
  </si>
  <si>
    <t>Отклонение прогноза на 2026 год к прогнозу на 2025 год, %</t>
  </si>
  <si>
    <t xml:space="preserve"> </t>
  </si>
  <si>
    <t>ДОХОДЫ БЮДЖЕТА ВСЕГО, в том числе:</t>
  </si>
  <si>
    <t>НАЛОГОВЫЕ И НЕНАЛОГОВЫЕ ДОХОДЫ</t>
  </si>
  <si>
    <t>НАЛОГОВЫЕ ДОХОДЫ, в том числе:</t>
  </si>
  <si>
    <t>НЕНАЛОГОВЫЕ ДОХОДЫ, в том числе:</t>
  </si>
  <si>
    <t>Приложение №1
             к пояснительной записке</t>
  </si>
  <si>
    <t xml:space="preserve">Фактическое поступление за 2023 год   </t>
  </si>
  <si>
    <t xml:space="preserve"> Оценка поступлений
на 2024 год  
</t>
  </si>
  <si>
    <t>Отклонение оценки 2024 года к факту 2023 года, %</t>
  </si>
  <si>
    <t>Отклонение прогноза на 2025 год к оценке на 2024 год, %</t>
  </si>
  <si>
    <t xml:space="preserve">Прогноз на 2027 год </t>
  </si>
  <si>
    <t>Отклонение прогноза на 2027 год к прогнозу на 2026 год, %</t>
  </si>
  <si>
    <t xml:space="preserve">            Сведения о доходах бюджета Афанасьевского муниципального округа на 2025 год и на плановый период 2026 и 2027 годов в сравнении с ожидаемым исполнением за 2024 год и отчетом за 2023 год                                     </t>
  </si>
  <si>
    <t>Отклонение прогноза на 2025 год к поступлениям за 2023 год,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</si>
</sst>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"/>
    <numFmt numFmtId="166" formatCode="0.0%"/>
  </numFmts>
  <fonts count="12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color rgb="FF000000"/>
      <name val="Arial"/>
      <family val="2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0"/>
      <name val="Arial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" fontId="2" fillId="0" borderId="2">
      <alignment horizontal="right"/>
    </xf>
    <xf numFmtId="4" fontId="2" fillId="0" borderId="2">
      <alignment horizontal="right"/>
    </xf>
    <xf numFmtId="9" fontId="6" fillId="0" borderId="0" applyFont="0" applyFill="0" applyBorder="0" applyAlignment="0" applyProtection="0"/>
    <xf numFmtId="0" fontId="8" fillId="0" borderId="3">
      <alignment horizontal="left" wrapText="1" indent="1"/>
    </xf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7" fillId="2" borderId="0" xfId="0" applyFont="1" applyFill="1"/>
    <xf numFmtId="0" fontId="7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/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165" fontId="3" fillId="0" borderId="1" xfId="5" applyNumberFormat="1" applyFont="1" applyBorder="1" applyAlignment="1">
      <alignment horizontal="justify" vertical="justify" wrapText="1"/>
    </xf>
    <xf numFmtId="165" fontId="3" fillId="2" borderId="1" xfId="5" applyNumberFormat="1" applyFont="1" applyFill="1" applyBorder="1" applyAlignment="1">
      <alignment horizontal="justify" vertical="justify" wrapText="1"/>
    </xf>
    <xf numFmtId="165" fontId="3" fillId="2" borderId="4" xfId="0" applyNumberFormat="1" applyFont="1" applyFill="1" applyBorder="1" applyAlignment="1">
      <alignment horizontal="justify" vertical="justify"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/>
    <xf numFmtId="0" fontId="3" fillId="2" borderId="0" xfId="0" applyFont="1" applyFill="1" applyAlignment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164" fontId="3" fillId="2" borderId="0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7" fillId="2" borderId="1" xfId="0" applyFont="1" applyFill="1" applyBorder="1"/>
    <xf numFmtId="2" fontId="7" fillId="2" borderId="1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166" fontId="7" fillId="2" borderId="1" xfId="4" applyNumberFormat="1" applyFont="1" applyFill="1" applyBorder="1" applyAlignment="1">
      <alignment horizontal="center" vertical="center" wrapText="1"/>
    </xf>
    <xf numFmtId="166" fontId="3" fillId="2" borderId="1" xfId="4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2" fontId="7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0" fillId="0" borderId="0" xfId="0" applyAlignment="1"/>
    <xf numFmtId="0" fontId="1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0" fillId="0" borderId="0" xfId="0" applyAlignment="1"/>
  </cellXfs>
  <cellStyles count="6">
    <cellStyle name="xl32" xfId="5" xr:uid="{F6DA4DF5-AFC5-4345-8667-4A5ABC397D48}"/>
    <cellStyle name="xl46" xfId="2" xr:uid="{00000000-0005-0000-0000-000000000000}"/>
    <cellStyle name="xl56" xfId="3" xr:uid="{00000000-0005-0000-0000-000001000000}"/>
    <cellStyle name="Обычный" xfId="0" builtinId="0"/>
    <cellStyle name="Процентный" xfId="4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8"/>
  <sheetViews>
    <sheetView tabSelected="1" view="pageBreakPreview" topLeftCell="A22" zoomScaleNormal="90" zoomScaleSheetLayoutView="100" workbookViewId="0">
      <selection activeCell="A6" sqref="A6:XFD6"/>
    </sheetView>
  </sheetViews>
  <sheetFormatPr defaultRowHeight="15.75" x14ac:dyDescent="0.25"/>
  <cols>
    <col min="1" max="1" width="49.85546875" style="1" customWidth="1"/>
    <col min="2" max="2" width="16.85546875" style="10" customWidth="1"/>
    <col min="3" max="3" width="17" style="10" customWidth="1"/>
    <col min="4" max="4" width="17.28515625" style="10" customWidth="1"/>
    <col min="5" max="5" width="17.140625" style="10" customWidth="1"/>
    <col min="6" max="6" width="17.85546875" style="10" customWidth="1"/>
    <col min="7" max="7" width="17.140625" style="10" customWidth="1"/>
    <col min="8" max="8" width="17" style="10" customWidth="1"/>
    <col min="9" max="9" width="16.140625" style="10" customWidth="1"/>
    <col min="10" max="10" width="16" style="10" customWidth="1"/>
    <col min="11" max="11" width="17.28515625" style="10" customWidth="1"/>
    <col min="12" max="12" width="16" style="10" customWidth="1"/>
    <col min="13" max="15" width="9.140625" style="1"/>
    <col min="16" max="16384" width="9.140625" style="2"/>
  </cols>
  <sheetData>
    <row r="1" spans="1:15" ht="40.5" customHeight="1" x14ac:dyDescent="0.25">
      <c r="A1" s="11"/>
      <c r="B1" s="50"/>
      <c r="C1" s="51"/>
      <c r="D1" s="11"/>
      <c r="E1" s="26"/>
      <c r="F1" s="26"/>
      <c r="G1" s="26"/>
      <c r="H1" s="54" t="s">
        <v>35</v>
      </c>
      <c r="I1" s="54"/>
      <c r="J1" s="54"/>
      <c r="K1" s="55"/>
      <c r="L1" s="28"/>
    </row>
    <row r="2" spans="1:15" ht="21.75" customHeight="1" x14ac:dyDescent="0.25">
      <c r="A2" s="56"/>
      <c r="B2" s="57"/>
      <c r="C2" s="57"/>
      <c r="D2" s="57"/>
      <c r="E2" s="57"/>
      <c r="F2" s="52"/>
      <c r="G2" s="25"/>
      <c r="H2" s="27"/>
      <c r="I2" s="27"/>
      <c r="J2" s="28"/>
      <c r="K2" s="28"/>
      <c r="L2" s="28"/>
    </row>
    <row r="3" spans="1:15" s="3" customFormat="1" ht="54" customHeight="1" x14ac:dyDescent="0.25">
      <c r="A3" s="53" t="s">
        <v>42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24"/>
      <c r="M3" s="1"/>
      <c r="N3" s="1"/>
      <c r="O3" s="1"/>
    </row>
    <row r="4" spans="1:15" x14ac:dyDescent="0.25">
      <c r="A4" s="12"/>
      <c r="B4" s="12"/>
      <c r="C4" s="12"/>
      <c r="D4" s="12"/>
      <c r="E4" s="12"/>
      <c r="F4" s="12"/>
      <c r="G4" s="12"/>
      <c r="H4" s="12"/>
      <c r="I4" s="12"/>
      <c r="J4" s="29" t="s">
        <v>30</v>
      </c>
      <c r="K4" s="36" t="s">
        <v>1</v>
      </c>
      <c r="L4" s="29"/>
    </row>
    <row r="5" spans="1:15" s="5" customFormat="1" ht="138.75" customHeight="1" x14ac:dyDescent="0.2">
      <c r="A5" s="42" t="s">
        <v>4</v>
      </c>
      <c r="B5" s="42" t="s">
        <v>36</v>
      </c>
      <c r="C5" s="42" t="s">
        <v>37</v>
      </c>
      <c r="D5" s="43" t="s">
        <v>38</v>
      </c>
      <c r="E5" s="42" t="s">
        <v>27</v>
      </c>
      <c r="F5" s="44" t="s">
        <v>43</v>
      </c>
      <c r="G5" s="44" t="s">
        <v>39</v>
      </c>
      <c r="H5" s="42" t="s">
        <v>28</v>
      </c>
      <c r="I5" s="44" t="s">
        <v>29</v>
      </c>
      <c r="J5" s="42" t="s">
        <v>40</v>
      </c>
      <c r="K5" s="44" t="s">
        <v>41</v>
      </c>
      <c r="L5" s="30"/>
      <c r="M5" s="4"/>
      <c r="N5" s="4"/>
      <c r="O5" s="4"/>
    </row>
    <row r="6" spans="1:15" s="7" customFormat="1" ht="23.25" customHeight="1" x14ac:dyDescent="0.2">
      <c r="A6" s="13" t="s">
        <v>31</v>
      </c>
      <c r="B6" s="14">
        <f>B7+B29</f>
        <v>614963.33836000005</v>
      </c>
      <c r="C6" s="14">
        <f>C7+C29</f>
        <v>697096.49</v>
      </c>
      <c r="D6" s="46">
        <f>C6/B6</f>
        <v>1.133557801769183</v>
      </c>
      <c r="E6" s="14">
        <f>E7+E29</f>
        <v>698024.17999999993</v>
      </c>
      <c r="F6" s="46">
        <f>E6/B6</f>
        <v>1.1350663307206388</v>
      </c>
      <c r="G6" s="46">
        <f t="shared" ref="G6:G34" si="0">E6/C6</f>
        <v>1.0013307913801144</v>
      </c>
      <c r="H6" s="14">
        <f>H7+H29</f>
        <v>653504.12</v>
      </c>
      <c r="I6" s="46">
        <f t="shared" ref="I6:I25" si="1">H6/E6</f>
        <v>0.93621988854311622</v>
      </c>
      <c r="J6" s="14">
        <f>J7+J29</f>
        <v>666348.1</v>
      </c>
      <c r="K6" s="46">
        <f>J6/H6</f>
        <v>1.0196540153411733</v>
      </c>
      <c r="L6" s="31"/>
      <c r="M6" s="6"/>
      <c r="N6" s="6"/>
      <c r="O6" s="6"/>
    </row>
    <row r="7" spans="1:15" s="7" customFormat="1" ht="22.5" customHeight="1" x14ac:dyDescent="0.2">
      <c r="A7" s="13" t="s">
        <v>32</v>
      </c>
      <c r="B7" s="14">
        <f>B8+B22</f>
        <v>126719.52981000001</v>
      </c>
      <c r="C7" s="14">
        <f>C9+C11+C13+C17+C21+C23+C24+C25+C26+C27+C28</f>
        <v>147155.4</v>
      </c>
      <c r="D7" s="46">
        <f t="shared" ref="D7:D34" si="2">C7/B7</f>
        <v>1.1612685133904852</v>
      </c>
      <c r="E7" s="14">
        <f>E9+E11+E13+E17+E21+E23+E24+E25+E26+E27+E28</f>
        <v>148018.29999999999</v>
      </c>
      <c r="F7" s="46">
        <f t="shared" ref="F7:F34" si="3">E7/B7</f>
        <v>1.1680780399196147</v>
      </c>
      <c r="G7" s="46">
        <f t="shared" si="0"/>
        <v>1.0058638690798978</v>
      </c>
      <c r="H7" s="14">
        <f>H9+H11+H13+H17+H21+H23+H24+H25+H26+H27+H28</f>
        <v>156144.99999999997</v>
      </c>
      <c r="I7" s="46">
        <f t="shared" si="1"/>
        <v>1.0549033464105451</v>
      </c>
      <c r="J7" s="14">
        <f>J9+J11+J13+J17+J21+J23+J24+J25+J26+J27+J28</f>
        <v>167437.59999999998</v>
      </c>
      <c r="K7" s="46">
        <f t="shared" ref="K7:K34" si="4">J7/H7</f>
        <v>1.0723212398731949</v>
      </c>
      <c r="L7" s="31"/>
      <c r="M7" s="6"/>
      <c r="N7" s="6"/>
      <c r="O7" s="6"/>
    </row>
    <row r="8" spans="1:15" s="7" customFormat="1" ht="21.75" customHeight="1" x14ac:dyDescent="0.2">
      <c r="A8" s="13" t="s">
        <v>33</v>
      </c>
      <c r="B8" s="14">
        <v>115235.07415</v>
      </c>
      <c r="C8" s="14">
        <f>C9+C11+C13+C17+C21</f>
        <v>134736.79999999999</v>
      </c>
      <c r="D8" s="46">
        <f t="shared" si="2"/>
        <v>1.1692342890725687</v>
      </c>
      <c r="E8" s="14">
        <f>E9+E11+E13+E17+E21</f>
        <v>141281.29999999999</v>
      </c>
      <c r="F8" s="46">
        <f t="shared" si="3"/>
        <v>1.2260268936530205</v>
      </c>
      <c r="G8" s="46">
        <f t="shared" si="0"/>
        <v>1.0485724761163988</v>
      </c>
      <c r="H8" s="14">
        <f>H9+H11+H13+H17+H21</f>
        <v>149363.5</v>
      </c>
      <c r="I8" s="46">
        <f t="shared" si="1"/>
        <v>1.0572064385024771</v>
      </c>
      <c r="J8" s="14">
        <f>J9+J11+J13+J17+J21</f>
        <v>160606.5</v>
      </c>
      <c r="K8" s="46">
        <f t="shared" si="4"/>
        <v>1.0752727406628795</v>
      </c>
      <c r="L8" s="31"/>
      <c r="M8" s="6"/>
      <c r="N8" s="6"/>
      <c r="O8" s="6"/>
    </row>
    <row r="9" spans="1:15" s="5" customFormat="1" ht="17.25" customHeight="1" x14ac:dyDescent="0.2">
      <c r="A9" s="15" t="s">
        <v>5</v>
      </c>
      <c r="B9" s="18">
        <f>B10</f>
        <v>37151.394350000002</v>
      </c>
      <c r="C9" s="18">
        <f>C10</f>
        <v>44500</v>
      </c>
      <c r="D9" s="47">
        <f t="shared" si="2"/>
        <v>1.1978016109104663</v>
      </c>
      <c r="E9" s="18">
        <f>E10</f>
        <v>48282</v>
      </c>
      <c r="F9" s="47">
        <f t="shared" si="3"/>
        <v>1.2996012893927895</v>
      </c>
      <c r="G9" s="47">
        <f t="shared" si="0"/>
        <v>1.0849887640449438</v>
      </c>
      <c r="H9" s="18">
        <f t="shared" ref="H9:J9" si="5">H10</f>
        <v>52797</v>
      </c>
      <c r="I9" s="47">
        <f t="shared" si="1"/>
        <v>1.0935131104759537</v>
      </c>
      <c r="J9" s="18">
        <f t="shared" si="5"/>
        <v>57031</v>
      </c>
      <c r="K9" s="47">
        <f t="shared" si="4"/>
        <v>1.0801939504138494</v>
      </c>
      <c r="L9" s="32"/>
      <c r="M9" s="4"/>
      <c r="N9" s="4"/>
      <c r="O9" s="4"/>
    </row>
    <row r="10" spans="1:15" s="9" customFormat="1" ht="18.75" customHeight="1" x14ac:dyDescent="0.2">
      <c r="A10" s="16" t="s">
        <v>14</v>
      </c>
      <c r="B10" s="18">
        <v>37151.394350000002</v>
      </c>
      <c r="C10" s="18">
        <v>44500</v>
      </c>
      <c r="D10" s="47">
        <f t="shared" si="2"/>
        <v>1.1978016109104663</v>
      </c>
      <c r="E10" s="45">
        <v>48282</v>
      </c>
      <c r="F10" s="47">
        <f t="shared" si="3"/>
        <v>1.2996012893927895</v>
      </c>
      <c r="G10" s="47">
        <f t="shared" si="0"/>
        <v>1.0849887640449438</v>
      </c>
      <c r="H10" s="45">
        <v>52797</v>
      </c>
      <c r="I10" s="47">
        <f t="shared" si="1"/>
        <v>1.0935131104759537</v>
      </c>
      <c r="J10" s="45">
        <v>57031</v>
      </c>
      <c r="K10" s="47">
        <f t="shared" si="4"/>
        <v>1.0801939504138494</v>
      </c>
      <c r="L10" s="33"/>
      <c r="M10" s="8"/>
      <c r="N10" s="8"/>
      <c r="O10" s="8"/>
    </row>
    <row r="11" spans="1:15" s="9" customFormat="1" ht="33.75" customHeight="1" x14ac:dyDescent="0.2">
      <c r="A11" s="16" t="s">
        <v>6</v>
      </c>
      <c r="B11" s="18">
        <f>B12</f>
        <v>16434.36217</v>
      </c>
      <c r="C11" s="45">
        <f>C12</f>
        <v>17425</v>
      </c>
      <c r="D11" s="47">
        <f t="shared" si="2"/>
        <v>1.0602784470582225</v>
      </c>
      <c r="E11" s="45">
        <f>E12</f>
        <v>17958.3</v>
      </c>
      <c r="F11" s="47">
        <f t="shared" si="3"/>
        <v>1.0927287481093646</v>
      </c>
      <c r="G11" s="47">
        <f t="shared" si="0"/>
        <v>1.0306054519368724</v>
      </c>
      <c r="H11" s="45">
        <f t="shared" ref="H11:J11" si="6">H12</f>
        <v>18191.5</v>
      </c>
      <c r="I11" s="47">
        <f t="shared" si="1"/>
        <v>1.0129856389524621</v>
      </c>
      <c r="J11" s="45">
        <f t="shared" si="6"/>
        <v>19163.5</v>
      </c>
      <c r="K11" s="47">
        <f t="shared" si="4"/>
        <v>1.0534315477008493</v>
      </c>
      <c r="L11" s="33"/>
      <c r="M11" s="8"/>
      <c r="N11" s="8"/>
      <c r="O11" s="8"/>
    </row>
    <row r="12" spans="1:15" s="9" customFormat="1" ht="19.5" customHeight="1" x14ac:dyDescent="0.2">
      <c r="A12" s="16" t="s">
        <v>2</v>
      </c>
      <c r="B12" s="18">
        <v>16434.36217</v>
      </c>
      <c r="C12" s="18">
        <v>17425</v>
      </c>
      <c r="D12" s="47">
        <f t="shared" si="2"/>
        <v>1.0602784470582225</v>
      </c>
      <c r="E12" s="45">
        <v>17958.3</v>
      </c>
      <c r="F12" s="47">
        <f t="shared" si="3"/>
        <v>1.0927287481093646</v>
      </c>
      <c r="G12" s="47">
        <f t="shared" si="0"/>
        <v>1.0306054519368724</v>
      </c>
      <c r="H12" s="45">
        <v>18191.5</v>
      </c>
      <c r="I12" s="47">
        <f t="shared" si="1"/>
        <v>1.0129856389524621</v>
      </c>
      <c r="J12" s="45">
        <v>19163.5</v>
      </c>
      <c r="K12" s="47">
        <f t="shared" si="4"/>
        <v>1.0534315477008493</v>
      </c>
      <c r="L12" s="33"/>
      <c r="M12" s="8"/>
      <c r="N12" s="8"/>
      <c r="O12" s="8"/>
    </row>
    <row r="13" spans="1:15" s="9" customFormat="1" ht="20.25" customHeight="1" x14ac:dyDescent="0.2">
      <c r="A13" s="16" t="s">
        <v>7</v>
      </c>
      <c r="B13" s="18">
        <f>SUM(B14:B16)</f>
        <v>56551.785840000004</v>
      </c>
      <c r="C13" s="45">
        <f>SUM(C14:C16)</f>
        <v>66901.7</v>
      </c>
      <c r="D13" s="47">
        <f t="shared" si="2"/>
        <v>1.1830165750960129</v>
      </c>
      <c r="E13" s="45">
        <f>SUM(E14:E16)</f>
        <v>69191</v>
      </c>
      <c r="F13" s="47">
        <f t="shared" si="3"/>
        <v>1.2234980553179997</v>
      </c>
      <c r="G13" s="47">
        <f t="shared" si="0"/>
        <v>1.0342188614041199</v>
      </c>
      <c r="H13" s="45">
        <f>SUM(H14:H16)</f>
        <v>72423</v>
      </c>
      <c r="I13" s="47">
        <f t="shared" si="1"/>
        <v>1.0467112774782847</v>
      </c>
      <c r="J13" s="45">
        <f>SUM(J14:J16)</f>
        <v>78321</v>
      </c>
      <c r="K13" s="47">
        <f t="shared" si="4"/>
        <v>1.0814382171409636</v>
      </c>
      <c r="L13" s="33"/>
      <c r="M13" s="8"/>
      <c r="N13" s="8"/>
      <c r="O13" s="8"/>
    </row>
    <row r="14" spans="1:15" s="9" customFormat="1" ht="32.25" customHeight="1" x14ac:dyDescent="0.2">
      <c r="A14" s="16" t="s">
        <v>15</v>
      </c>
      <c r="B14" s="18">
        <v>55599.324330000003</v>
      </c>
      <c r="C14" s="18">
        <v>65360</v>
      </c>
      <c r="D14" s="47">
        <f t="shared" si="2"/>
        <v>1.1755538540732478</v>
      </c>
      <c r="E14" s="45">
        <v>66474</v>
      </c>
      <c r="F14" s="47">
        <f t="shared" si="3"/>
        <v>1.1955900687831253</v>
      </c>
      <c r="G14" s="47">
        <f t="shared" si="0"/>
        <v>1.0170440636474909</v>
      </c>
      <c r="H14" s="45">
        <v>70676</v>
      </c>
      <c r="I14" s="47">
        <f t="shared" si="1"/>
        <v>1.0632126846586636</v>
      </c>
      <c r="J14" s="45">
        <v>76648</v>
      </c>
      <c r="K14" s="47">
        <f t="shared" si="4"/>
        <v>1.0844982738128925</v>
      </c>
      <c r="L14" s="33"/>
      <c r="M14" s="8"/>
      <c r="N14" s="8"/>
      <c r="O14" s="8"/>
    </row>
    <row r="15" spans="1:15" s="9" customFormat="1" ht="35.25" customHeight="1" x14ac:dyDescent="0.2">
      <c r="A15" s="16" t="s">
        <v>3</v>
      </c>
      <c r="B15" s="18">
        <v>756.30444</v>
      </c>
      <c r="C15" s="18">
        <v>1490</v>
      </c>
      <c r="D15" s="47">
        <f t="shared" si="2"/>
        <v>1.9701061122952022</v>
      </c>
      <c r="E15" s="45">
        <v>2665</v>
      </c>
      <c r="F15" s="47">
        <f t="shared" si="3"/>
        <v>3.5237132813870562</v>
      </c>
      <c r="G15" s="47">
        <f t="shared" si="0"/>
        <v>1.7885906040268456</v>
      </c>
      <c r="H15" s="45">
        <v>1697</v>
      </c>
      <c r="I15" s="47">
        <f t="shared" si="1"/>
        <v>0.63677298311444652</v>
      </c>
      <c r="J15" s="45">
        <v>1624</v>
      </c>
      <c r="K15" s="47">
        <f t="shared" si="4"/>
        <v>0.9569829110194461</v>
      </c>
      <c r="L15" s="33"/>
      <c r="M15" s="8"/>
      <c r="N15" s="8"/>
      <c r="O15" s="8"/>
    </row>
    <row r="16" spans="1:15" s="9" customFormat="1" ht="18" customHeight="1" x14ac:dyDescent="0.2">
      <c r="A16" s="16" t="s">
        <v>0</v>
      </c>
      <c r="B16" s="18">
        <v>196.15707</v>
      </c>
      <c r="C16" s="18">
        <v>51.7</v>
      </c>
      <c r="D16" s="47">
        <f t="shared" si="2"/>
        <v>0.26356429569426176</v>
      </c>
      <c r="E16" s="45">
        <v>52</v>
      </c>
      <c r="F16" s="47">
        <f t="shared" si="3"/>
        <v>0.26509368232304859</v>
      </c>
      <c r="G16" s="47">
        <f t="shared" si="0"/>
        <v>1.0058027079303675</v>
      </c>
      <c r="H16" s="45">
        <v>50</v>
      </c>
      <c r="I16" s="47">
        <f t="shared" si="1"/>
        <v>0.96153846153846156</v>
      </c>
      <c r="J16" s="45">
        <v>49</v>
      </c>
      <c r="K16" s="47">
        <f t="shared" si="4"/>
        <v>0.98</v>
      </c>
      <c r="L16" s="33"/>
      <c r="M16" s="8"/>
      <c r="N16" s="8"/>
      <c r="O16" s="8"/>
    </row>
    <row r="17" spans="1:15" s="9" customFormat="1" ht="20.25" customHeight="1" x14ac:dyDescent="0.2">
      <c r="A17" s="16" t="s">
        <v>16</v>
      </c>
      <c r="B17" s="18">
        <f>SUM(B18:B20)</f>
        <v>4432.4417900000008</v>
      </c>
      <c r="C17" s="18">
        <f>SUM(C18:C20)</f>
        <v>4599.1000000000004</v>
      </c>
      <c r="D17" s="47">
        <f t="shared" si="2"/>
        <v>1.0375996387309576</v>
      </c>
      <c r="E17" s="45">
        <f>SUM(E18:E20)</f>
        <v>4844</v>
      </c>
      <c r="F17" s="47">
        <f t="shared" si="3"/>
        <v>1.0928513513541256</v>
      </c>
      <c r="G17" s="47">
        <f t="shared" si="0"/>
        <v>1.05324954882477</v>
      </c>
      <c r="H17" s="45">
        <f>SUM(H18:H20)</f>
        <v>4906</v>
      </c>
      <c r="I17" s="47">
        <f t="shared" si="1"/>
        <v>1.0127993393889347</v>
      </c>
      <c r="J17" s="45">
        <f>SUM(J18:J20)</f>
        <v>5005</v>
      </c>
      <c r="K17" s="47">
        <f t="shared" si="4"/>
        <v>1.0201793721973094</v>
      </c>
      <c r="L17" s="33"/>
      <c r="M17" s="8"/>
      <c r="N17" s="8"/>
      <c r="O17" s="8"/>
    </row>
    <row r="18" spans="1:15" s="9" customFormat="1" ht="19.5" customHeight="1" x14ac:dyDescent="0.2">
      <c r="A18" s="16" t="s">
        <v>17</v>
      </c>
      <c r="B18" s="18">
        <v>1436.4432099999999</v>
      </c>
      <c r="C18" s="18">
        <v>1470</v>
      </c>
      <c r="D18" s="47">
        <f t="shared" si="2"/>
        <v>1.023361027965735</v>
      </c>
      <c r="E18" s="45">
        <v>1590</v>
      </c>
      <c r="F18" s="47">
        <f t="shared" si="3"/>
        <v>1.1069007037180398</v>
      </c>
      <c r="G18" s="47">
        <f t="shared" si="0"/>
        <v>1.0816326530612246</v>
      </c>
      <c r="H18" s="45">
        <v>1590</v>
      </c>
      <c r="I18" s="47">
        <f t="shared" si="1"/>
        <v>1</v>
      </c>
      <c r="J18" s="45">
        <v>1590</v>
      </c>
      <c r="K18" s="47">
        <f t="shared" si="4"/>
        <v>1</v>
      </c>
      <c r="L18" s="33"/>
      <c r="M18" s="8"/>
      <c r="N18" s="8"/>
      <c r="O18" s="8"/>
    </row>
    <row r="19" spans="1:15" s="9" customFormat="1" ht="19.5" customHeight="1" x14ac:dyDescent="0.2">
      <c r="A19" s="16" t="s">
        <v>20</v>
      </c>
      <c r="B19" s="18">
        <v>1688.6829700000001</v>
      </c>
      <c r="C19" s="18">
        <v>1822.1</v>
      </c>
      <c r="D19" s="47">
        <f t="shared" si="2"/>
        <v>1.0790065585845281</v>
      </c>
      <c r="E19" s="45">
        <v>1869</v>
      </c>
      <c r="F19" s="47">
        <f t="shared" si="3"/>
        <v>1.1067796816829389</v>
      </c>
      <c r="G19" s="47">
        <f t="shared" si="0"/>
        <v>1.025739531310027</v>
      </c>
      <c r="H19" s="45">
        <v>1931</v>
      </c>
      <c r="I19" s="47">
        <f t="shared" si="1"/>
        <v>1.0331728196896737</v>
      </c>
      <c r="J19" s="45">
        <v>2030</v>
      </c>
      <c r="K19" s="47">
        <f t="shared" si="4"/>
        <v>1.0512687726566545</v>
      </c>
      <c r="L19" s="33"/>
      <c r="M19" s="8"/>
      <c r="N19" s="8"/>
      <c r="O19" s="8"/>
    </row>
    <row r="20" spans="1:15" s="9" customFormat="1" ht="20.25" customHeight="1" x14ac:dyDescent="0.2">
      <c r="A20" s="16" t="s">
        <v>18</v>
      </c>
      <c r="B20" s="18">
        <v>1307.3156100000001</v>
      </c>
      <c r="C20" s="18">
        <v>1307</v>
      </c>
      <c r="D20" s="47">
        <f t="shared" si="2"/>
        <v>0.99975858163278564</v>
      </c>
      <c r="E20" s="45">
        <v>1385</v>
      </c>
      <c r="F20" s="47">
        <f t="shared" si="3"/>
        <v>1.0594228275144668</v>
      </c>
      <c r="G20" s="47">
        <f t="shared" si="0"/>
        <v>1.0596786534047438</v>
      </c>
      <c r="H20" s="45">
        <v>1385</v>
      </c>
      <c r="I20" s="47">
        <f t="shared" si="1"/>
        <v>1</v>
      </c>
      <c r="J20" s="45">
        <v>1385</v>
      </c>
      <c r="K20" s="47">
        <f t="shared" si="4"/>
        <v>1</v>
      </c>
      <c r="L20" s="33"/>
      <c r="M20" s="8"/>
      <c r="N20" s="8"/>
      <c r="O20" s="8"/>
    </row>
    <row r="21" spans="1:15" s="9" customFormat="1" ht="19.5" customHeight="1" x14ac:dyDescent="0.2">
      <c r="A21" s="16" t="s">
        <v>8</v>
      </c>
      <c r="B21" s="18">
        <v>676.09497999999996</v>
      </c>
      <c r="C21" s="45">
        <v>1311</v>
      </c>
      <c r="D21" s="47">
        <f t="shared" si="2"/>
        <v>1.9390766664174908</v>
      </c>
      <c r="E21" s="45">
        <v>1006</v>
      </c>
      <c r="F21" s="47">
        <f t="shared" si="3"/>
        <v>1.487956618166282</v>
      </c>
      <c r="G21" s="47">
        <f t="shared" si="0"/>
        <v>0.76735316552250188</v>
      </c>
      <c r="H21" s="45">
        <v>1046</v>
      </c>
      <c r="I21" s="47">
        <f t="shared" si="1"/>
        <v>1.0397614314115309</v>
      </c>
      <c r="J21" s="45">
        <v>1086</v>
      </c>
      <c r="K21" s="47">
        <f t="shared" si="4"/>
        <v>1.0382409177820269</v>
      </c>
      <c r="L21" s="33"/>
      <c r="M21" s="8"/>
      <c r="N21" s="8"/>
      <c r="O21" s="8"/>
    </row>
    <row r="22" spans="1:15" s="9" customFormat="1" x14ac:dyDescent="0.2">
      <c r="A22" s="48" t="s">
        <v>34</v>
      </c>
      <c r="B22" s="14">
        <f>SUM(B23:B28)</f>
        <v>11484.45566</v>
      </c>
      <c r="C22" s="14">
        <f>SUM(C23:C28)</f>
        <v>12418.6</v>
      </c>
      <c r="D22" s="46">
        <f t="shared" si="2"/>
        <v>1.0813398882503065</v>
      </c>
      <c r="E22" s="49">
        <f>SUM(E23:E28)</f>
        <v>6737</v>
      </c>
      <c r="F22" s="46">
        <f t="shared" si="3"/>
        <v>0.58661900915902876</v>
      </c>
      <c r="G22" s="46">
        <f t="shared" si="0"/>
        <v>0.54249271254408704</v>
      </c>
      <c r="H22" s="49">
        <f>SUM(H23:H28)</f>
        <v>6781.5</v>
      </c>
      <c r="I22" s="46">
        <f t="shared" si="1"/>
        <v>1.0066053139379545</v>
      </c>
      <c r="J22" s="49">
        <f>SUM(J23:J28)</f>
        <v>6831.0999999999995</v>
      </c>
      <c r="K22" s="46">
        <f t="shared" si="4"/>
        <v>1.00731401607314</v>
      </c>
      <c r="L22" s="33"/>
      <c r="M22" s="8"/>
      <c r="N22" s="8"/>
      <c r="O22" s="8"/>
    </row>
    <row r="23" spans="1:15" s="9" customFormat="1" ht="63" customHeight="1" x14ac:dyDescent="0.2">
      <c r="A23" s="16" t="s">
        <v>9</v>
      </c>
      <c r="B23" s="18">
        <v>4861.7479400000002</v>
      </c>
      <c r="C23" s="45">
        <v>4792.7</v>
      </c>
      <c r="D23" s="47">
        <f t="shared" si="2"/>
        <v>0.98579771291063678</v>
      </c>
      <c r="E23" s="45">
        <v>4818.3</v>
      </c>
      <c r="F23" s="47">
        <f t="shared" si="3"/>
        <v>0.99106330880658533</v>
      </c>
      <c r="G23" s="47">
        <f t="shared" si="0"/>
        <v>1.0053414567988816</v>
      </c>
      <c r="H23" s="45">
        <v>4834.3999999999996</v>
      </c>
      <c r="I23" s="47">
        <f t="shared" si="1"/>
        <v>1.0033414274744203</v>
      </c>
      <c r="J23" s="45">
        <v>4851.3999999999996</v>
      </c>
      <c r="K23" s="47">
        <f t="shared" si="4"/>
        <v>1.003516465331789</v>
      </c>
      <c r="L23" s="33"/>
      <c r="M23" s="8"/>
      <c r="N23" s="8"/>
      <c r="O23" s="8"/>
    </row>
    <row r="24" spans="1:15" s="9" customFormat="1" ht="31.5" x14ac:dyDescent="0.2">
      <c r="A24" s="16" t="s">
        <v>10</v>
      </c>
      <c r="B24" s="18">
        <v>661.53818999999999</v>
      </c>
      <c r="C24" s="45">
        <v>1419.3</v>
      </c>
      <c r="D24" s="47">
        <f t="shared" si="2"/>
        <v>2.14545436900627</v>
      </c>
      <c r="E24" s="45">
        <v>656</v>
      </c>
      <c r="F24" s="47">
        <f t="shared" si="3"/>
        <v>0.99162831400557538</v>
      </c>
      <c r="G24" s="47">
        <f t="shared" si="0"/>
        <v>0.46219967589656874</v>
      </c>
      <c r="H24" s="45">
        <v>656</v>
      </c>
      <c r="I24" s="47">
        <f t="shared" si="1"/>
        <v>1</v>
      </c>
      <c r="J24" s="45">
        <v>656</v>
      </c>
      <c r="K24" s="47">
        <f t="shared" si="4"/>
        <v>1</v>
      </c>
      <c r="L24" s="33"/>
      <c r="M24" s="8"/>
      <c r="N24" s="8"/>
      <c r="O24" s="8"/>
    </row>
    <row r="25" spans="1:15" s="9" customFormat="1" ht="31.5" x14ac:dyDescent="0.2">
      <c r="A25" s="16" t="s">
        <v>11</v>
      </c>
      <c r="B25" s="18">
        <v>696.35564999999997</v>
      </c>
      <c r="C25" s="45">
        <v>710</v>
      </c>
      <c r="D25" s="47">
        <f t="shared" si="2"/>
        <v>1.0195939388156039</v>
      </c>
      <c r="E25" s="45">
        <v>601.70000000000005</v>
      </c>
      <c r="F25" s="47">
        <f t="shared" si="3"/>
        <v>0.86406996195119556</v>
      </c>
      <c r="G25" s="47">
        <f t="shared" si="0"/>
        <v>0.84746478873239439</v>
      </c>
      <c r="H25" s="45">
        <v>631.79999999999995</v>
      </c>
      <c r="I25" s="47">
        <f t="shared" si="1"/>
        <v>1.050024929366794</v>
      </c>
      <c r="J25" s="45">
        <v>663.4</v>
      </c>
      <c r="K25" s="47">
        <f t="shared" si="4"/>
        <v>1.0500158277936056</v>
      </c>
      <c r="L25" s="33"/>
      <c r="M25" s="8"/>
      <c r="N25" s="8"/>
      <c r="O25" s="8"/>
    </row>
    <row r="26" spans="1:15" s="9" customFormat="1" ht="31.5" x14ac:dyDescent="0.2">
      <c r="A26" s="16" t="s">
        <v>12</v>
      </c>
      <c r="B26" s="18">
        <v>1758.01803</v>
      </c>
      <c r="C26" s="45">
        <v>1090</v>
      </c>
      <c r="D26" s="47">
        <f t="shared" si="2"/>
        <v>0.62001639425734445</v>
      </c>
      <c r="E26" s="45">
        <v>0</v>
      </c>
      <c r="F26" s="47">
        <f t="shared" si="3"/>
        <v>0</v>
      </c>
      <c r="G26" s="47">
        <f t="shared" si="0"/>
        <v>0</v>
      </c>
      <c r="H26" s="45">
        <v>0</v>
      </c>
      <c r="I26" s="47">
        <v>0</v>
      </c>
      <c r="J26" s="45">
        <v>0</v>
      </c>
      <c r="K26" s="47">
        <v>0</v>
      </c>
      <c r="L26" s="33"/>
      <c r="M26" s="8"/>
      <c r="N26" s="8"/>
      <c r="O26" s="8"/>
    </row>
    <row r="27" spans="1:15" ht="18.75" customHeight="1" x14ac:dyDescent="0.25">
      <c r="A27" s="17" t="s">
        <v>13</v>
      </c>
      <c r="B27" s="19">
        <v>2177.96585</v>
      </c>
      <c r="C27" s="19">
        <v>4050</v>
      </c>
      <c r="D27" s="47">
        <f t="shared" si="2"/>
        <v>1.8595332888254423</v>
      </c>
      <c r="E27" s="19">
        <v>661</v>
      </c>
      <c r="F27" s="47">
        <f t="shared" si="3"/>
        <v>0.30349419849718945</v>
      </c>
      <c r="G27" s="47">
        <f t="shared" si="0"/>
        <v>0.16320987654320987</v>
      </c>
      <c r="H27" s="19">
        <v>659.3</v>
      </c>
      <c r="I27" s="47">
        <f>H27/E27</f>
        <v>0.99742813918305595</v>
      </c>
      <c r="J27" s="19">
        <v>660.3</v>
      </c>
      <c r="K27" s="47">
        <f t="shared" si="4"/>
        <v>1.0015167602002124</v>
      </c>
      <c r="L27" s="34"/>
    </row>
    <row r="28" spans="1:15" ht="19.5" customHeight="1" x14ac:dyDescent="0.25">
      <c r="A28" s="17" t="s">
        <v>19</v>
      </c>
      <c r="B28" s="19">
        <v>1328.83</v>
      </c>
      <c r="C28" s="19">
        <v>356.6</v>
      </c>
      <c r="D28" s="47">
        <f t="shared" si="2"/>
        <v>0.26835637365200971</v>
      </c>
      <c r="E28" s="45">
        <v>0</v>
      </c>
      <c r="F28" s="47">
        <f t="shared" si="3"/>
        <v>0</v>
      </c>
      <c r="G28" s="47">
        <f t="shared" si="0"/>
        <v>0</v>
      </c>
      <c r="H28" s="45">
        <v>0</v>
      </c>
      <c r="I28" s="47">
        <v>0</v>
      </c>
      <c r="J28" s="45">
        <v>0</v>
      </c>
      <c r="K28" s="47">
        <v>0</v>
      </c>
      <c r="L28" s="33"/>
    </row>
    <row r="29" spans="1:15" s="41" customFormat="1" ht="18.75" customHeight="1" x14ac:dyDescent="0.25">
      <c r="A29" s="37" t="s">
        <v>21</v>
      </c>
      <c r="B29" s="38">
        <v>488243.80855000002</v>
      </c>
      <c r="C29" s="38">
        <v>549941.09</v>
      </c>
      <c r="D29" s="46">
        <f t="shared" si="2"/>
        <v>1.1263657221444963</v>
      </c>
      <c r="E29" s="38">
        <f>E30</f>
        <v>550005.88</v>
      </c>
      <c r="F29" s="46">
        <f t="shared" si="3"/>
        <v>1.1264984222399517</v>
      </c>
      <c r="G29" s="46">
        <f t="shared" si="0"/>
        <v>1.0001178126188026</v>
      </c>
      <c r="H29" s="38">
        <f>H30</f>
        <v>497359.12</v>
      </c>
      <c r="I29" s="46">
        <f t="shared" ref="I29:I34" si="7">H29/E29</f>
        <v>0.90427964151946882</v>
      </c>
      <c r="J29" s="38">
        <f>J30</f>
        <v>498910.5</v>
      </c>
      <c r="K29" s="46">
        <f t="shared" si="4"/>
        <v>1.0031192350509226</v>
      </c>
      <c r="L29" s="39"/>
      <c r="M29" s="40"/>
      <c r="N29" s="40"/>
      <c r="O29" s="40"/>
    </row>
    <row r="30" spans="1:15" ht="31.5" x14ac:dyDescent="0.25">
      <c r="A30" s="20" t="s">
        <v>22</v>
      </c>
      <c r="B30" s="19">
        <f>SUM(B31:B34)</f>
        <v>487912.58159999998</v>
      </c>
      <c r="C30" s="19">
        <f>SUM(C31:C34)</f>
        <v>549306.69999999995</v>
      </c>
      <c r="D30" s="47">
        <f t="shared" si="2"/>
        <v>1.1258301603919942</v>
      </c>
      <c r="E30" s="19">
        <f t="shared" ref="E30:H30" si="8">SUM(E31:E34)</f>
        <v>550005.88</v>
      </c>
      <c r="F30" s="47">
        <f t="shared" si="3"/>
        <v>1.1272631629960821</v>
      </c>
      <c r="G30" s="47">
        <f t="shared" si="0"/>
        <v>1.0012728408373683</v>
      </c>
      <c r="H30" s="19">
        <f t="shared" si="8"/>
        <v>497359.12</v>
      </c>
      <c r="I30" s="47">
        <f t="shared" si="7"/>
        <v>0.90427964151946882</v>
      </c>
      <c r="J30" s="19">
        <f t="shared" ref="J30" si="9">SUM(J31:J34)</f>
        <v>498910.5</v>
      </c>
      <c r="K30" s="47">
        <f t="shared" si="4"/>
        <v>1.0031192350509226</v>
      </c>
      <c r="L30" s="35"/>
    </row>
    <row r="31" spans="1:15" ht="31.5" x14ac:dyDescent="0.25">
      <c r="A31" s="21" t="s">
        <v>23</v>
      </c>
      <c r="B31" s="19">
        <v>124693.5</v>
      </c>
      <c r="C31" s="19">
        <v>118359</v>
      </c>
      <c r="D31" s="47">
        <f t="shared" si="2"/>
        <v>0.94919943701957199</v>
      </c>
      <c r="E31" s="19">
        <v>120422</v>
      </c>
      <c r="F31" s="47">
        <f t="shared" si="3"/>
        <v>0.96574400429854002</v>
      </c>
      <c r="G31" s="47">
        <f t="shared" si="0"/>
        <v>1.0174300222205324</v>
      </c>
      <c r="H31" s="19">
        <v>99565</v>
      </c>
      <c r="I31" s="47">
        <f t="shared" si="7"/>
        <v>0.82680075069339487</v>
      </c>
      <c r="J31" s="19">
        <v>101525</v>
      </c>
      <c r="K31" s="47">
        <f t="shared" si="4"/>
        <v>1.019685632501381</v>
      </c>
      <c r="L31" s="34"/>
    </row>
    <row r="32" spans="1:15" ht="48.75" customHeight="1" x14ac:dyDescent="0.25">
      <c r="A32" s="22" t="s">
        <v>24</v>
      </c>
      <c r="B32" s="19">
        <v>194890.18148999999</v>
      </c>
      <c r="C32" s="19">
        <v>237868.6</v>
      </c>
      <c r="D32" s="47">
        <f t="shared" si="2"/>
        <v>1.2205263404313946</v>
      </c>
      <c r="E32" s="19">
        <v>236170.64</v>
      </c>
      <c r="F32" s="47">
        <f t="shared" si="3"/>
        <v>1.2118139466770323</v>
      </c>
      <c r="G32" s="47">
        <f t="shared" si="0"/>
        <v>0.99286177326473524</v>
      </c>
      <c r="H32" s="19">
        <v>212734.12</v>
      </c>
      <c r="I32" s="47">
        <f t="shared" si="7"/>
        <v>0.90076446420266287</v>
      </c>
      <c r="J32" s="19">
        <v>211849.32</v>
      </c>
      <c r="K32" s="47">
        <f t="shared" si="4"/>
        <v>0.99584081763658794</v>
      </c>
      <c r="L32" s="34"/>
    </row>
    <row r="33" spans="1:12" ht="31.5" x14ac:dyDescent="0.25">
      <c r="A33" s="22" t="s">
        <v>25</v>
      </c>
      <c r="B33" s="19">
        <v>156750.83708</v>
      </c>
      <c r="C33" s="19">
        <v>172165</v>
      </c>
      <c r="D33" s="47">
        <f t="shared" si="2"/>
        <v>1.098335442458487</v>
      </c>
      <c r="E33" s="19">
        <v>172097.04</v>
      </c>
      <c r="F33" s="47">
        <f t="shared" si="3"/>
        <v>1.0979018881549441</v>
      </c>
      <c r="G33" s="47">
        <f t="shared" si="0"/>
        <v>0.99960526239363401</v>
      </c>
      <c r="H33" s="19">
        <v>169346.9</v>
      </c>
      <c r="I33" s="47">
        <f t="shared" si="7"/>
        <v>0.98401982974256841</v>
      </c>
      <c r="J33" s="19">
        <v>169823.08</v>
      </c>
      <c r="K33" s="47">
        <f t="shared" si="4"/>
        <v>1.0028118613331569</v>
      </c>
      <c r="L33" s="34"/>
    </row>
    <row r="34" spans="1:12" ht="29.25" customHeight="1" x14ac:dyDescent="0.25">
      <c r="A34" s="23" t="s">
        <v>26</v>
      </c>
      <c r="B34" s="19">
        <v>11578.063029999999</v>
      </c>
      <c r="C34" s="19">
        <v>20914.099999999999</v>
      </c>
      <c r="D34" s="47">
        <f t="shared" si="2"/>
        <v>1.8063556871135811</v>
      </c>
      <c r="E34" s="19">
        <v>21316.2</v>
      </c>
      <c r="F34" s="47">
        <f t="shared" si="3"/>
        <v>1.8410851577476688</v>
      </c>
      <c r="G34" s="47">
        <f t="shared" si="0"/>
        <v>1.0192262636211935</v>
      </c>
      <c r="H34" s="19">
        <v>15713.1</v>
      </c>
      <c r="I34" s="47">
        <f t="shared" si="7"/>
        <v>0.73714358093844112</v>
      </c>
      <c r="J34" s="19">
        <v>15713.1</v>
      </c>
      <c r="K34" s="47">
        <f t="shared" si="4"/>
        <v>1</v>
      </c>
      <c r="L34" s="34"/>
    </row>
    <row r="35" spans="1:12" hidden="1" x14ac:dyDescent="0.25"/>
    <row r="36" spans="1:12" hidden="1" x14ac:dyDescent="0.25"/>
    <row r="37" spans="1:12" hidden="1" x14ac:dyDescent="0.25"/>
    <row r="38" spans="1:12" ht="6.75" customHeight="1" x14ac:dyDescent="0.25"/>
  </sheetData>
  <mergeCells count="3">
    <mergeCell ref="A3:K3"/>
    <mergeCell ref="H1:K1"/>
    <mergeCell ref="A2:E2"/>
  </mergeCells>
  <pageMargins left="0.19685039370078741" right="0.19685039370078741" top="0.39370078740157483" bottom="0.19685039370078741" header="0" footer="0.19685039370078741"/>
  <pageSetup paperSize="9" scale="67" fitToHeight="4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</vt:lpstr>
      <vt:lpstr>МО!Заголовки_для_печати</vt:lpstr>
      <vt:lpstr>МО!Область_печати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Патрушева</dc:creator>
  <cp:lastModifiedBy>User</cp:lastModifiedBy>
  <cp:lastPrinted>2024-11-27T08:11:50Z</cp:lastPrinted>
  <dcterms:created xsi:type="dcterms:W3CDTF">2008-01-21T10:04:12Z</dcterms:created>
  <dcterms:modified xsi:type="dcterms:W3CDTF">2024-11-27T08:13:09Z</dcterms:modified>
</cp:coreProperties>
</file>